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<sst xmlns="http://schemas.openxmlformats.org/spreadsheetml/2006/main" count="263" uniqueCount="213">
  <si>
    <t>DÖNEN VARLIKLAR</t>
  </si>
  <si>
    <t>DURAN VARLIKLAR</t>
  </si>
  <si>
    <t>Hazır Değerler</t>
  </si>
  <si>
    <t>Ticari Alacaklar</t>
  </si>
  <si>
    <t>Diğer Alacaklar</t>
  </si>
  <si>
    <t>Stoklar</t>
  </si>
  <si>
    <t>Gelir Tahakkukları</t>
  </si>
  <si>
    <t>Diğer Dönen Varlıklar</t>
  </si>
  <si>
    <t>Mali Duran Varlıklar</t>
  </si>
  <si>
    <t>Maddi Duran Varlıklar</t>
  </si>
  <si>
    <t>Maddi Olmayan Duran Varlıklar</t>
  </si>
  <si>
    <t>Özel Tükenmeye Tabi Varlıklar</t>
  </si>
  <si>
    <t xml:space="preserve">Gelecek Yıllara Ait Giderler ve </t>
  </si>
  <si>
    <t>Diğer Duran Varlıklar</t>
  </si>
  <si>
    <t>DURAN VARLIKLAR TOPLAMI</t>
  </si>
  <si>
    <t>AKTİF (VARLIKLAR) TOPLAMI</t>
  </si>
  <si>
    <t>UZUN VADELİ YABANCI</t>
  </si>
  <si>
    <t>ÖZKAYNAKLAR</t>
  </si>
  <si>
    <t>Mali Borçlar</t>
  </si>
  <si>
    <t>Ticari Borçlar</t>
  </si>
  <si>
    <t>Diğer Borçlar</t>
  </si>
  <si>
    <t>Alınan Avanslar</t>
  </si>
  <si>
    <t>Borç ve Gider Karşılıkları</t>
  </si>
  <si>
    <t>Gelecek Aylara Ait Gelirler ve Gider</t>
  </si>
  <si>
    <t>Tahakkukları</t>
  </si>
  <si>
    <t>Diğer Kısa Vadeli Yabancı Kaynaklar</t>
  </si>
  <si>
    <t>KAYNAKLAR TOPLAMI</t>
  </si>
  <si>
    <t xml:space="preserve">Gelecek Yıllara Ait Gelirler ve </t>
  </si>
  <si>
    <t>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</si>
  <si>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</si>
  <si>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</si>
  <si>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</si>
  <si>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</si>
  <si>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</si>
  <si>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</si>
  <si>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>Dönem Net Karı (Zararı)</t>
  </si>
  <si>
    <t>ÖZKAYNAKLAR TOPLAMI</t>
  </si>
  <si>
    <t>PASİF KAYNAKLAR TOPLAMI</t>
  </si>
  <si>
    <t xml:space="preserve">Menkul Kıymetler </t>
  </si>
  <si>
    <t>KISA VADELİ YABANCI KAYNAKLAR</t>
  </si>
  <si>
    <t>UZUN VADELİ YABANCI KAYNAKLAR</t>
  </si>
  <si>
    <t>Yıllara Yaygın İnş. Ve On. Hak.</t>
  </si>
  <si>
    <t>Ödenecek Vergi ve Diğer Yüküm.</t>
  </si>
  <si>
    <t>Yıllara Yaygın İnş. Ve On. Mal.</t>
  </si>
  <si>
    <t>Gel. Ayl. Ait Gid. Ve Gelir Tah.</t>
  </si>
  <si>
    <t xml:space="preserve">  TOPLAMI</t>
  </si>
  <si>
    <t xml:space="preserve">  DÖNEN VARLIKLAR</t>
  </si>
  <si>
    <t xml:space="preserve">  KISA VADELİ YABANCI</t>
  </si>
  <si>
    <t xml:space="preserve">  KAYNAKLAR TOPLAMI</t>
  </si>
  <si>
    <t>Cari Dönem</t>
  </si>
  <si>
    <t xml:space="preserve"> Kasa</t>
  </si>
  <si>
    <t xml:space="preserve"> Alınan Çekler</t>
  </si>
  <si>
    <t xml:space="preserve"> Bankalar</t>
  </si>
  <si>
    <t xml:space="preserve"> Verilen Çekler ve Ödeme Emir.(-)</t>
  </si>
  <si>
    <t xml:space="preserve"> Diğer Hazır Değerler</t>
  </si>
  <si>
    <t xml:space="preserve"> Hisse Senetleri</t>
  </si>
  <si>
    <t xml:space="preserve"> Özel Kesim Tahv. Senet ve Bon.</t>
  </si>
  <si>
    <t xml:space="preserve"> Kamu Kesimi Tahv. Senet ve Bon.</t>
  </si>
  <si>
    <t xml:space="preserve"> Diğer Menkul Kıymetler</t>
  </si>
  <si>
    <t xml:space="preserve"> Menkul Kıymetler Değer</t>
  </si>
  <si>
    <t xml:space="preserve"> Düşüklüğü Karşılığı (-)</t>
  </si>
  <si>
    <t xml:space="preserve"> Alıcılar</t>
  </si>
  <si>
    <t xml:space="preserve"> Alacak Senetleri</t>
  </si>
  <si>
    <t xml:space="preserve"> Alacak Senetleri Reeskontu (-)</t>
  </si>
  <si>
    <t xml:space="preserve"> Kazanılmamış Finansal Kiralama </t>
  </si>
  <si>
    <t xml:space="preserve"> Faiz Gelirleri (-)</t>
  </si>
  <si>
    <t xml:space="preserve"> Verilen Depozito ve Teminatlar</t>
  </si>
  <si>
    <t xml:space="preserve"> Diğer Ticari Alacaklar</t>
  </si>
  <si>
    <t xml:space="preserve"> Şüpheli Ticari Alacaklar</t>
  </si>
  <si>
    <t xml:space="preserve"> Şüpheli Ticari Alacaklar Karş. (-)</t>
  </si>
  <si>
    <t xml:space="preserve"> Ortaklardan Alacaklar</t>
  </si>
  <si>
    <t xml:space="preserve"> İştiraklerden Alacaklar</t>
  </si>
  <si>
    <t xml:space="preserve"> Bağlı Ortaklıklardan Alacaklar</t>
  </si>
  <si>
    <t xml:space="preserve"> Personelden Alacaklar</t>
  </si>
  <si>
    <t xml:space="preserve"> Diğer Çeşitli Alacaklar</t>
  </si>
  <si>
    <t xml:space="preserve"> Diğer Alacak Senetleri Reeskontu (-)</t>
  </si>
  <si>
    <t xml:space="preserve"> Şüpheli Diğer Alacaklar</t>
  </si>
  <si>
    <t xml:space="preserve"> Şüpheli Diğer Alacaklar Karşılığı (-)</t>
  </si>
  <si>
    <t xml:space="preserve"> İlk Madde ve Malzeme</t>
  </si>
  <si>
    <t xml:space="preserve"> Yarı Mamüller</t>
  </si>
  <si>
    <t xml:space="preserve"> Mamüller</t>
  </si>
  <si>
    <t xml:space="preserve"> Ticari Mallar</t>
  </si>
  <si>
    <t xml:space="preserve"> Diğer Stoklar</t>
  </si>
  <si>
    <t xml:space="preserve"> Stok Değer Düşüklüğü Karşılığı (-)</t>
  </si>
  <si>
    <t xml:space="preserve"> Verilen Sipariş Avansları</t>
  </si>
  <si>
    <t xml:space="preserve"> Yıllara Yaygın İnş. Ve On. Mal.</t>
  </si>
  <si>
    <t xml:space="preserve"> Yıllara Yaygın İnş. Enf.Düz. Hes.</t>
  </si>
  <si>
    <t xml:space="preserve"> Taşeronlara Verilen Avanslar</t>
  </si>
  <si>
    <t xml:space="preserve"> Gelecek Aylara Ait Giderler</t>
  </si>
  <si>
    <t xml:space="preserve"> Gelir Tahakkukları</t>
  </si>
  <si>
    <t xml:space="preserve"> Devreden KDV</t>
  </si>
  <si>
    <t xml:space="preserve"> İndirilecek KDV</t>
  </si>
  <si>
    <t xml:space="preserve"> Diğer KDV</t>
  </si>
  <si>
    <t xml:space="preserve"> Peşin Ödenen Vergiler ve Fonlar</t>
  </si>
  <si>
    <t xml:space="preserve"> Sayım ve Tesellüm Noksanları</t>
  </si>
  <si>
    <t xml:space="preserve"> Diğer Çeşitli Dönen Varlıklar</t>
  </si>
  <si>
    <t xml:space="preserve"> Diğer Dönen Varlıklar Karşılığı (-)</t>
  </si>
  <si>
    <t xml:space="preserve"> Banka Kredileri</t>
  </si>
  <si>
    <t xml:space="preserve"> Finansal Kir.İşlemlerinden Doğan Borçlar</t>
  </si>
  <si>
    <t xml:space="preserve"> Ertelenmiş Fin.Kir.Borçlanma Mal. (-)</t>
  </si>
  <si>
    <t xml:space="preserve"> Uzun Vadeli Kredilerin </t>
  </si>
  <si>
    <t xml:space="preserve"> Anapara Taksitleri ve Faizleri</t>
  </si>
  <si>
    <t xml:space="preserve"> Tahvil, Anapara, Borç Taksit ve Faizleri</t>
  </si>
  <si>
    <t xml:space="preserve"> Çıkarılmış Bonolar ve Senetler</t>
  </si>
  <si>
    <t xml:space="preserve"> Çıkarılmış, Diğer Menkul Kıymetler</t>
  </si>
  <si>
    <t xml:space="preserve"> Menkul Kıymetler İhraç Farkları (-)</t>
  </si>
  <si>
    <t xml:space="preserve"> Diğer Mali Borçlar</t>
  </si>
  <si>
    <t xml:space="preserve"> Satıcılar</t>
  </si>
  <si>
    <t xml:space="preserve"> Borç Senetleri</t>
  </si>
  <si>
    <t xml:space="preserve"> Borç Senetleri Reeskontu (-)</t>
  </si>
  <si>
    <t xml:space="preserve"> Alınan Depozito ve Teminatlar</t>
  </si>
  <si>
    <t xml:space="preserve"> Diğer Ticari Borçlar</t>
  </si>
  <si>
    <t xml:space="preserve"> Ortaklara Borçlar</t>
  </si>
  <si>
    <t xml:space="preserve"> İştiraklere Borçlar</t>
  </si>
  <si>
    <t xml:space="preserve"> Bağlı Ortaklıklara Borçlar</t>
  </si>
  <si>
    <t xml:space="preserve"> Personele Borçlar</t>
  </si>
  <si>
    <t xml:space="preserve"> Diğer Çeşitli Borçlar</t>
  </si>
  <si>
    <t xml:space="preserve"> Diğer Borç Senetleri Reeskontu (-)</t>
  </si>
  <si>
    <t xml:space="preserve"> Alınan Sipariş Avansları</t>
  </si>
  <si>
    <t xml:space="preserve"> Alınan Diğer Avanslar</t>
  </si>
  <si>
    <t xml:space="preserve"> Yıllara Yaygın İnş. Ve On. Hak. bedelleri</t>
  </si>
  <si>
    <t xml:space="preserve"> Yıllara Yaygın İnş. Enflasyon Düz. Hesabı</t>
  </si>
  <si>
    <t xml:space="preserve"> Ödenecek Vergi ve Fonları</t>
  </si>
  <si>
    <t xml:space="preserve"> Ödenecek Sosyal Güvenlik Kesintileri</t>
  </si>
  <si>
    <t xml:space="preserve"> Vadesi Geçmiş Ert. veya Taksitlendirilmiş</t>
  </si>
  <si>
    <t xml:space="preserve"> Vergi ve Diğer Yükümlülükler</t>
  </si>
  <si>
    <t xml:space="preserve"> Ödenecek Diğer Yükümlülükler</t>
  </si>
  <si>
    <t xml:space="preserve"> Dönem Karı Vergi ve Diğer</t>
  </si>
  <si>
    <t xml:space="preserve"> Yasal Yükümlülük Karşılıkları</t>
  </si>
  <si>
    <t xml:space="preserve"> Dönem Karının Peşin Ödenen Vergi</t>
  </si>
  <si>
    <t xml:space="preserve"> ve Diğer Yükümlülükleri (-)</t>
  </si>
  <si>
    <t xml:space="preserve"> Kıdem Tazminatı Karşılığı</t>
  </si>
  <si>
    <t xml:space="preserve"> Maliyet Giderleri Karşılığı</t>
  </si>
  <si>
    <t xml:space="preserve"> Diğer Borç ve Gider Karşılıkları</t>
  </si>
  <si>
    <t xml:space="preserve"> Gelecek Aylara Ait Gelirler</t>
  </si>
  <si>
    <t xml:space="preserve"> Gider Tahakkukları</t>
  </si>
  <si>
    <t xml:space="preserve"> Hesaplanan KDV</t>
  </si>
  <si>
    <t xml:space="preserve"> Merkez Ve Şubeler Cari Hesabı</t>
  </si>
  <si>
    <t xml:space="preserve"> Sayım ve Tesellüm Fazlaları</t>
  </si>
  <si>
    <t xml:space="preserve"> Diğer Çeşitli Yabancı Kaynaklar</t>
  </si>
  <si>
    <t xml:space="preserve"> Kazanılmamış Fin. Kir. Faiz Gelirleri (-)</t>
  </si>
  <si>
    <t xml:space="preserve"> Şüpheli Alacaklar Karşılığı (-)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</si>
  <si>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</si>
  <si>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</si>
  <si>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</si>
  <si>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</si>
  <si>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</si>
  <si>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</si>
  <si>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</si>
  <si>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</si>
  <si>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</si>
  <si>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</si>
  <si>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Diğer Mali Duran Varlıklar Karşılığı (-)</t>
  </si>
  <si>
    <t xml:space="preserve"> Arazi ve Arsalar</t>
  </si>
  <si>
    <t xml:space="preserve"> Yeraltı ve Yerüstü Düzenleri</t>
  </si>
  <si>
    <t xml:space="preserve"> Binalar</t>
  </si>
  <si>
    <t xml:space="preserve"> Tesis, Makine ve Cihazlar</t>
  </si>
  <si>
    <t xml:space="preserve"> Taşıtlar</t>
  </si>
  <si>
    <t xml:space="preserve"> Demirbaşlar</t>
  </si>
  <si>
    <t xml:space="preserve"> Diğer Maddi Duran Varlıklar</t>
  </si>
  <si>
    <t xml:space="preserve"> Birikmiş Amortismanlar (-)</t>
  </si>
  <si>
    <t xml:space="preserve"> Yapılmakta Olan Yatırımlar</t>
  </si>
  <si>
    <t xml:space="preserve"> Verilen Avanslar</t>
  </si>
  <si>
    <t xml:space="preserve"> Haklar</t>
  </si>
  <si>
    <t xml:space="preserve"> Şerefiye</t>
  </si>
  <si>
    <t xml:space="preserve"> Kuruluş ve Örgütleme Giderleri</t>
  </si>
  <si>
    <t xml:space="preserve"> Araştırma ve Geliştirme Giderleri</t>
  </si>
  <si>
    <t xml:space="preserve"> Özel Maliyetler</t>
  </si>
  <si>
    <t xml:space="preserve"> Diğer Maddi Olmayan Duran Varlıklar</t>
  </si>
  <si>
    <t xml:space="preserve"> Arama Giderleri</t>
  </si>
  <si>
    <t xml:space="preserve"> Hazırlık ve Geliştirme Giderleri</t>
  </si>
  <si>
    <t xml:space="preserve"> Diğer Özel Tükenmeye Tabi Varlıklar</t>
  </si>
  <si>
    <t xml:space="preserve"> Birikmiş Tükenme Payları (-)</t>
  </si>
  <si>
    <t xml:space="preserve"> Gelecek Yıllara Ait Giderler</t>
  </si>
  <si>
    <t xml:space="preserve"> Gelecek Yıllarda İndirilecek KDV</t>
  </si>
  <si>
    <t xml:space="preserve"> Gelecek Yılalr İhtiyacı Stoklar</t>
  </si>
  <si>
    <t xml:space="preserve"> Elden Çıkarılacak Stoklar Ve Mad.D.V.</t>
  </si>
  <si>
    <t xml:space="preserve"> Peşin Ödenen Vergi Ve Fonlar</t>
  </si>
  <si>
    <t xml:space="preserve"> Diğer Çeşitli Duran Varlıklar</t>
  </si>
  <si>
    <t xml:space="preserve"> Çıkarılmış Tahviller</t>
  </si>
  <si>
    <t xml:space="preserve"> Çıkarılmış Diğer Menkul</t>
  </si>
  <si>
    <t xml:space="preserve"> Kıymetler</t>
  </si>
  <si>
    <t xml:space="preserve"> Menkul Kıymetler İhraç Farkı (-)</t>
  </si>
  <si>
    <t xml:space="preserve"> Kamuya Olan Ert. veya Taksitl. Borçlar</t>
  </si>
  <si>
    <t xml:space="preserve"> Kıdem Tazminatı Karşılıkları</t>
  </si>
  <si>
    <t xml:space="preserve"> Gelecek Yıllara Ait Gelirler</t>
  </si>
  <si>
    <t xml:space="preserve"> Gelecek Yıllara Eklenen veya</t>
  </si>
  <si>
    <t xml:space="preserve"> Terkin Edilen KDV</t>
  </si>
  <si>
    <t xml:space="preserve"> Tesise Katılma Payları</t>
  </si>
  <si>
    <t xml:space="preserve"> Diğer Çeşitli Uzun Vadeli Yabancı Kay.</t>
  </si>
  <si>
    <t xml:space="preserve"> Sermaye</t>
  </si>
  <si>
    <t xml:space="preserve"> Ödenmemiş Sermaye (-)</t>
  </si>
  <si>
    <t xml:space="preserve"> Sermaye Düzeltmesi Olumlu Farkları</t>
  </si>
  <si>
    <t xml:space="preserve"> Sermaye Düzeltmesi Olumsuz Farkları (-)</t>
  </si>
  <si>
    <t xml:space="preserve"> Hisse Senedi İhraç Primleri</t>
  </si>
  <si>
    <t xml:space="preserve"> Hisse Senedi İptal Kararları</t>
  </si>
  <si>
    <t xml:space="preserve"> M.D.V. Yeniden Değerleme Artışları</t>
  </si>
  <si>
    <t xml:space="preserve"> İştirakler Yeniden Değerleme Artışları</t>
  </si>
  <si>
    <t xml:space="preserve"> Maliyet Bedeli Artışları Fonu</t>
  </si>
  <si>
    <t xml:space="preserve"> Diğer Sermaye Yedekleri</t>
  </si>
  <si>
    <t xml:space="preserve"> Yasal Yedekler</t>
  </si>
  <si>
    <t xml:space="preserve"> Statü Yedekleri</t>
  </si>
  <si>
    <t xml:space="preserve"> Olağanüstü Yedekler</t>
  </si>
  <si>
    <t xml:space="preserve"> Diğer Kar Yedekleri</t>
  </si>
  <si>
    <t xml:space="preserve"> Özel Fonlar</t>
  </si>
  <si>
    <t xml:space="preserve"> Geçmiş Yıllar Karları</t>
  </si>
  <si>
    <t xml:space="preserve"> Geçmiş Yıllar Zararları (-)</t>
  </si>
  <si>
    <t xml:space="preserve"> Dönem Net Karı </t>
  </si>
  <si>
    <t xml:space="preserve"> Dönem Net Zararı (-)</t>
  </si>
  <si>
    <t xml:space="preserve"> Diğer Alacak Senetleri Reesk. (-)</t>
  </si>
  <si>
    <r>
      <t xml:space="preserve">                                                                                </t>
    </r>
    <r>
      <rPr>
        <b/>
        <sz val="8"/>
        <rFont val="Tahoma"/>
        <family val="2"/>
      </rPr>
      <t>VÜCUT GELİŞTİRME FEDERASYONU</t>
    </r>
  </si>
  <si>
    <t xml:space="preserve"> İş Avansları</t>
  </si>
  <si>
    <t xml:space="preserve">   21.08.2011/ 30.09.2012 TARİHLİ AYRINTILI BİLANÇOSU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</si>
</sst>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\.mmmm\.yy"/>
  </numFmts>
  <fonts count="41">
    <font>
      <sz val="10"/>
      <name val="Arial"/>
      <family val="0"/>
    </font>
    <font>
      <sz val="9"/>
      <name val="Times New Roman TUR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0" fontId="1" fillId="0" borderId="0">
      <alignment horizontal="center"/>
      <protection/>
    </xf>
    <xf numFmtId="0" fontId="1" fillId="0" borderId="9">
      <alignment horizontal="center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11">
      <alignment/>
      <protection/>
    </xf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9" xfId="0" applyNumberFormat="1" applyFont="1" applyFill="1" applyBorder="1" applyAlignment="1" applyProtection="1">
      <alignment vertical="top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140625" style="17" bestFit="1" customWidth="1"/>
    <col min="2" max="2" width="24.8515625" style="1" customWidth="1"/>
    <col min="3" max="3" width="10.140625" style="2" customWidth="1"/>
    <col min="4" max="4" width="4.140625" style="17" bestFit="1" customWidth="1"/>
    <col min="5" max="5" width="30.421875" style="1" bestFit="1" customWidth="1"/>
    <col min="6" max="6" width="9.140625" style="3" customWidth="1"/>
    <col min="7" max="16384" width="9.140625" style="1" customWidth="1"/>
  </cols>
  <sheetData>
    <row r="1" ht="10.5">
      <c r="B1" s="1" t="s">
        <v>210</v>
      </c>
    </row>
    <row r="2" spans="1:6" ht="12.75" customHeight="1">
      <c r="A2" s="66" t="s">
        <v>212</v>
      </c>
      <c r="B2" s="66"/>
      <c r="C2" s="66"/>
      <c r="D2" s="66"/>
      <c r="E2" s="66"/>
      <c r="F2" s="66"/>
    </row>
    <row r="3" spans="1:6" ht="12.75" customHeight="1">
      <c r="A3" s="66"/>
      <c r="B3" s="66"/>
      <c r="C3" s="66"/>
      <c r="D3" s="66"/>
      <c r="E3" s="66"/>
      <c r="F3" s="66"/>
    </row>
    <row r="5" spans="1:6" ht="12" customHeight="1">
      <c r="A5" s="53"/>
      <c r="B5" s="45"/>
      <c r="C5" s="34" t="s">
        <v>49</v>
      </c>
      <c r="D5" s="49"/>
      <c r="E5" s="38"/>
      <c r="F5" s="34" t="s">
        <v>49</v>
      </c>
    </row>
    <row r="6" spans="1:6" ht="12" customHeight="1">
      <c r="A6" s="48">
        <v>1</v>
      </c>
      <c r="B6" s="46" t="s">
        <v>0</v>
      </c>
      <c r="C6" s="4">
        <f>SUM(C7+C13+C20+C30+C39+C47+C51+C54)</f>
        <v>318571.05</v>
      </c>
      <c r="D6" s="43">
        <v>3</v>
      </c>
      <c r="E6" s="39" t="s">
        <v>39</v>
      </c>
      <c r="F6" s="4">
        <f>SUM(F8+F19+F25+F32+F35+F38+F44+F52+F56)</f>
        <v>5553.2</v>
      </c>
    </row>
    <row r="7" spans="1:6" ht="12" customHeight="1">
      <c r="A7" s="48">
        <v>10</v>
      </c>
      <c r="B7" s="21" t="s">
        <v>2</v>
      </c>
      <c r="C7" s="6">
        <f>SUM(C8,C9,C10,-C11,C12)</f>
        <v>302957.6</v>
      </c>
      <c r="D7" s="50"/>
      <c r="E7" s="24"/>
      <c r="F7" s="7"/>
    </row>
    <row r="8" spans="1:6" ht="12" customHeight="1">
      <c r="A8" s="50">
        <v>100</v>
      </c>
      <c r="B8" s="5" t="s">
        <v>50</v>
      </c>
      <c r="C8" s="8"/>
      <c r="D8" s="43">
        <v>30</v>
      </c>
      <c r="E8" s="24" t="s">
        <v>18</v>
      </c>
      <c r="F8" s="9">
        <f>SUM(F9,F10,-F11,F12,F13,F14,F15,F16,-F17,F18)</f>
        <v>0</v>
      </c>
    </row>
    <row r="9" spans="1:6" ht="12" customHeight="1">
      <c r="A9" s="50">
        <v>101</v>
      </c>
      <c r="B9" s="42" t="s">
        <v>51</v>
      </c>
      <c r="C9" s="8"/>
      <c r="D9" s="50">
        <v>300</v>
      </c>
      <c r="E9" s="40" t="s">
        <v>97</v>
      </c>
      <c r="F9" s="8"/>
    </row>
    <row r="10" spans="1:6" ht="12" customHeight="1">
      <c r="A10" s="50">
        <v>102</v>
      </c>
      <c r="B10" s="42" t="s">
        <v>52</v>
      </c>
      <c r="C10" s="8">
        <v>302957.6</v>
      </c>
      <c r="D10" s="50">
        <v>301</v>
      </c>
      <c r="E10" s="40" t="s">
        <v>98</v>
      </c>
      <c r="F10" s="8"/>
    </row>
    <row r="11" spans="1:6" ht="12" customHeight="1">
      <c r="A11" s="50">
        <v>103</v>
      </c>
      <c r="B11" s="42" t="s">
        <v>53</v>
      </c>
      <c r="C11" s="8"/>
      <c r="D11" s="50">
        <v>302</v>
      </c>
      <c r="E11" s="40" t="s">
        <v>99</v>
      </c>
      <c r="F11" s="8"/>
    </row>
    <row r="12" spans="1:6" ht="12" customHeight="1">
      <c r="A12" s="50">
        <v>108</v>
      </c>
      <c r="B12" s="42" t="s">
        <v>54</v>
      </c>
      <c r="C12" s="8"/>
      <c r="D12" s="50">
        <v>303</v>
      </c>
      <c r="E12" s="41" t="s">
        <v>100</v>
      </c>
      <c r="F12" s="8"/>
    </row>
    <row r="13" spans="1:6" ht="12" customHeight="1">
      <c r="A13" s="48">
        <v>11</v>
      </c>
      <c r="B13" s="21" t="s">
        <v>38</v>
      </c>
      <c r="C13" s="9">
        <f>SUM(C14,C15,C16,C17,-C18,-C19)</f>
        <v>0</v>
      </c>
      <c r="D13" s="50"/>
      <c r="E13" s="41" t="s">
        <v>101</v>
      </c>
      <c r="F13" s="8"/>
    </row>
    <row r="14" spans="1:6" ht="12" customHeight="1">
      <c r="A14" s="50">
        <v>110</v>
      </c>
      <c r="B14" s="42" t="s">
        <v>55</v>
      </c>
      <c r="C14" s="8"/>
      <c r="D14" s="50">
        <v>304</v>
      </c>
      <c r="E14" s="41" t="s">
        <v>102</v>
      </c>
      <c r="F14" s="8"/>
    </row>
    <row r="15" spans="1:6" ht="12" customHeight="1">
      <c r="A15" s="50">
        <v>111</v>
      </c>
      <c r="B15" s="42" t="s">
        <v>56</v>
      </c>
      <c r="C15" s="8"/>
      <c r="D15" s="50">
        <v>305</v>
      </c>
      <c r="E15" s="41" t="s">
        <v>103</v>
      </c>
      <c r="F15" s="8"/>
    </row>
    <row r="16" spans="1:6" ht="12" customHeight="1">
      <c r="A16" s="50">
        <v>112</v>
      </c>
      <c r="B16" s="42" t="s">
        <v>57</v>
      </c>
      <c r="C16" s="8"/>
      <c r="D16" s="50">
        <v>306</v>
      </c>
      <c r="E16" s="41" t="s">
        <v>104</v>
      </c>
      <c r="F16" s="8"/>
    </row>
    <row r="17" spans="1:6" ht="12" customHeight="1">
      <c r="A17" s="50">
        <v>118</v>
      </c>
      <c r="B17" s="42" t="s">
        <v>58</v>
      </c>
      <c r="C17" s="8"/>
      <c r="D17" s="50">
        <v>308</v>
      </c>
      <c r="E17" s="41" t="s">
        <v>105</v>
      </c>
      <c r="F17" s="8"/>
    </row>
    <row r="18" spans="1:6" ht="12" customHeight="1">
      <c r="A18" s="50">
        <v>119</v>
      </c>
      <c r="B18" s="42" t="s">
        <v>59</v>
      </c>
      <c r="C18" s="8"/>
      <c r="D18" s="50">
        <v>309</v>
      </c>
      <c r="E18" s="41" t="s">
        <v>106</v>
      </c>
      <c r="F18" s="8"/>
    </row>
    <row r="19" spans="1:6" ht="12" customHeight="1">
      <c r="A19" s="50"/>
      <c r="B19" s="42" t="s">
        <v>60</v>
      </c>
      <c r="C19" s="8"/>
      <c r="D19" s="43">
        <v>32</v>
      </c>
      <c r="E19" s="24" t="s">
        <v>19</v>
      </c>
      <c r="F19" s="9">
        <f>SUM(F20,F21,-F22,F23,F24)</f>
        <v>0</v>
      </c>
    </row>
    <row r="20" spans="1:6" ht="12" customHeight="1">
      <c r="A20" s="43">
        <v>12</v>
      </c>
      <c r="B20" s="24" t="s">
        <v>3</v>
      </c>
      <c r="C20" s="9">
        <f>SUM(C21,C22,-C23,-C24,-C25,C26,C27,C28,-C29)</f>
        <v>0</v>
      </c>
      <c r="D20" s="50">
        <v>320</v>
      </c>
      <c r="E20" s="41" t="s">
        <v>107</v>
      </c>
      <c r="F20" s="8"/>
    </row>
    <row r="21" spans="1:6" ht="12" customHeight="1">
      <c r="A21" s="50">
        <v>120</v>
      </c>
      <c r="B21" s="42" t="s">
        <v>61</v>
      </c>
      <c r="C21" s="8"/>
      <c r="D21" s="50">
        <v>321</v>
      </c>
      <c r="E21" s="41" t="s">
        <v>108</v>
      </c>
      <c r="F21" s="8"/>
    </row>
    <row r="22" spans="1:6" ht="12" customHeight="1">
      <c r="A22" s="50">
        <v>121</v>
      </c>
      <c r="B22" s="42" t="s">
        <v>62</v>
      </c>
      <c r="C22" s="8"/>
      <c r="D22" s="50">
        <v>322</v>
      </c>
      <c r="E22" s="41" t="s">
        <v>109</v>
      </c>
      <c r="F22" s="8"/>
    </row>
    <row r="23" spans="1:6" ht="12" customHeight="1">
      <c r="A23" s="50">
        <v>122</v>
      </c>
      <c r="B23" s="42" t="s">
        <v>63</v>
      </c>
      <c r="C23" s="8"/>
      <c r="D23" s="50">
        <v>326</v>
      </c>
      <c r="E23" s="41" t="s">
        <v>110</v>
      </c>
      <c r="F23" s="8"/>
    </row>
    <row r="24" spans="1:6" ht="12" customHeight="1">
      <c r="A24" s="50">
        <v>124</v>
      </c>
      <c r="B24" s="42" t="s">
        <v>64</v>
      </c>
      <c r="C24" s="8"/>
      <c r="D24" s="50">
        <v>329</v>
      </c>
      <c r="E24" s="41" t="s">
        <v>111</v>
      </c>
      <c r="F24" s="8"/>
    </row>
    <row r="25" spans="1:6" ht="12" customHeight="1">
      <c r="A25" s="50"/>
      <c r="B25" s="42" t="s">
        <v>65</v>
      </c>
      <c r="C25" s="8"/>
      <c r="D25" s="43">
        <v>33</v>
      </c>
      <c r="E25" s="39" t="s">
        <v>20</v>
      </c>
      <c r="F25" s="9">
        <f>SUM(F26,F27,F28,F29,F30,-F31)</f>
        <v>1076.59</v>
      </c>
    </row>
    <row r="26" spans="1:6" ht="12" customHeight="1">
      <c r="A26" s="50">
        <v>126</v>
      </c>
      <c r="B26" s="42" t="s">
        <v>66</v>
      </c>
      <c r="C26" s="8"/>
      <c r="D26" s="50">
        <v>331</v>
      </c>
      <c r="E26" s="41" t="s">
        <v>112</v>
      </c>
      <c r="F26" s="8"/>
    </row>
    <row r="27" spans="1:6" ht="12" customHeight="1">
      <c r="A27" s="50">
        <v>127</v>
      </c>
      <c r="B27" s="42" t="s">
        <v>67</v>
      </c>
      <c r="C27" s="8"/>
      <c r="D27" s="50">
        <v>332</v>
      </c>
      <c r="E27" s="41" t="s">
        <v>113</v>
      </c>
      <c r="F27" s="8"/>
    </row>
    <row r="28" spans="1:6" ht="12" customHeight="1">
      <c r="A28" s="50">
        <v>128</v>
      </c>
      <c r="B28" s="42" t="s">
        <v>68</v>
      </c>
      <c r="C28" s="8"/>
      <c r="D28" s="50">
        <v>333</v>
      </c>
      <c r="E28" s="41" t="s">
        <v>114</v>
      </c>
      <c r="F28" s="8"/>
    </row>
    <row r="29" spans="1:6" ht="12" customHeight="1">
      <c r="A29" s="50">
        <v>129</v>
      </c>
      <c r="B29" s="42" t="s">
        <v>69</v>
      </c>
      <c r="C29" s="8"/>
      <c r="D29" s="50">
        <v>335</v>
      </c>
      <c r="E29" s="41" t="s">
        <v>115</v>
      </c>
      <c r="F29" s="8">
        <v>1076.59</v>
      </c>
    </row>
    <row r="30" spans="1:6" ht="12" customHeight="1">
      <c r="A30" s="43">
        <v>13</v>
      </c>
      <c r="B30" s="24" t="s">
        <v>4</v>
      </c>
      <c r="C30" s="9">
        <f>SUM(C31,C32,C33,C34,C35,-C36,C37,-C38)</f>
        <v>1217.33</v>
      </c>
      <c r="D30" s="50">
        <v>336</v>
      </c>
      <c r="E30" s="41" t="s">
        <v>116</v>
      </c>
      <c r="F30" s="10"/>
    </row>
    <row r="31" spans="1:6" ht="12" customHeight="1">
      <c r="A31" s="50">
        <v>131</v>
      </c>
      <c r="B31" s="42" t="s">
        <v>70</v>
      </c>
      <c r="C31" s="8"/>
      <c r="D31" s="50">
        <v>337</v>
      </c>
      <c r="E31" s="41" t="s">
        <v>117</v>
      </c>
      <c r="F31" s="8"/>
    </row>
    <row r="32" spans="1:6" ht="12" customHeight="1">
      <c r="A32" s="50">
        <v>132</v>
      </c>
      <c r="B32" s="42" t="s">
        <v>71</v>
      </c>
      <c r="C32" s="8"/>
      <c r="D32" s="43">
        <v>34</v>
      </c>
      <c r="E32" s="24" t="s">
        <v>21</v>
      </c>
      <c r="F32" s="9">
        <f>SUM(F33:F34)</f>
        <v>0</v>
      </c>
    </row>
    <row r="33" spans="1:6" ht="12" customHeight="1">
      <c r="A33" s="50">
        <v>133</v>
      </c>
      <c r="B33" s="42" t="s">
        <v>72</v>
      </c>
      <c r="C33" s="8"/>
      <c r="D33" s="50">
        <v>340</v>
      </c>
      <c r="E33" s="5" t="s">
        <v>118</v>
      </c>
      <c r="F33" s="8"/>
    </row>
    <row r="34" spans="1:6" ht="12" customHeight="1">
      <c r="A34" s="50">
        <v>135</v>
      </c>
      <c r="B34" s="42" t="s">
        <v>73</v>
      </c>
      <c r="C34" s="8">
        <v>1217.33</v>
      </c>
      <c r="D34" s="50">
        <v>349</v>
      </c>
      <c r="E34" s="5" t="s">
        <v>119</v>
      </c>
      <c r="F34" s="8"/>
    </row>
    <row r="35" spans="1:6" ht="12" customHeight="1">
      <c r="A35" s="50">
        <v>136</v>
      </c>
      <c r="B35" s="42" t="s">
        <v>74</v>
      </c>
      <c r="C35" s="8"/>
      <c r="D35" s="43">
        <v>35</v>
      </c>
      <c r="E35" s="24" t="s">
        <v>41</v>
      </c>
      <c r="F35" s="9">
        <f>SUM(F36:F37)</f>
        <v>0</v>
      </c>
    </row>
    <row r="36" spans="1:6" ht="12" customHeight="1">
      <c r="A36" s="50">
        <v>137</v>
      </c>
      <c r="B36" s="42" t="s">
        <v>209</v>
      </c>
      <c r="C36" s="8"/>
      <c r="D36" s="50">
        <v>350</v>
      </c>
      <c r="E36" s="5" t="s">
        <v>120</v>
      </c>
      <c r="F36" s="8"/>
    </row>
    <row r="37" spans="1:6" ht="12" customHeight="1">
      <c r="A37" s="50">
        <v>138</v>
      </c>
      <c r="B37" s="42" t="s">
        <v>76</v>
      </c>
      <c r="C37" s="8"/>
      <c r="D37" s="50">
        <v>358</v>
      </c>
      <c r="E37" s="5" t="s">
        <v>121</v>
      </c>
      <c r="F37" s="8"/>
    </row>
    <row r="38" spans="1:6" ht="12" customHeight="1">
      <c r="A38" s="50">
        <v>139</v>
      </c>
      <c r="B38" s="42" t="s">
        <v>77</v>
      </c>
      <c r="C38" s="8"/>
      <c r="D38" s="43">
        <v>36</v>
      </c>
      <c r="E38" s="24" t="s">
        <v>42</v>
      </c>
      <c r="F38" s="9">
        <f>SUM(F39:F43)</f>
        <v>4476.61</v>
      </c>
    </row>
    <row r="39" spans="1:6" ht="12" customHeight="1">
      <c r="A39" s="43">
        <v>15</v>
      </c>
      <c r="B39" s="24" t="s">
        <v>5</v>
      </c>
      <c r="C39" s="9">
        <f>SUM(C40,C41,C42,C43,C44,-C45,C46)</f>
        <v>10882.67</v>
      </c>
      <c r="D39" s="50">
        <v>360</v>
      </c>
      <c r="E39" s="41" t="s">
        <v>122</v>
      </c>
      <c r="F39" s="8">
        <v>3897.31</v>
      </c>
    </row>
    <row r="40" spans="1:6" ht="12" customHeight="1">
      <c r="A40" s="50">
        <v>150</v>
      </c>
      <c r="B40" s="42" t="s">
        <v>78</v>
      </c>
      <c r="C40" s="8"/>
      <c r="D40" s="50">
        <v>361</v>
      </c>
      <c r="E40" s="41" t="s">
        <v>123</v>
      </c>
      <c r="F40" s="8">
        <v>579.3</v>
      </c>
    </row>
    <row r="41" spans="1:6" ht="12" customHeight="1">
      <c r="A41" s="50">
        <v>151</v>
      </c>
      <c r="B41" s="42" t="s">
        <v>79</v>
      </c>
      <c r="C41" s="8"/>
      <c r="D41" s="50">
        <v>368</v>
      </c>
      <c r="E41" s="41" t="s">
        <v>124</v>
      </c>
      <c r="F41" s="8"/>
    </row>
    <row r="42" spans="1:6" ht="12" customHeight="1">
      <c r="A42" s="50">
        <v>152</v>
      </c>
      <c r="B42" s="42" t="s">
        <v>80</v>
      </c>
      <c r="C42" s="8"/>
      <c r="D42" s="50"/>
      <c r="E42" s="41" t="s">
        <v>125</v>
      </c>
      <c r="F42" s="8"/>
    </row>
    <row r="43" spans="1:6" ht="12" customHeight="1">
      <c r="A43" s="50">
        <v>153</v>
      </c>
      <c r="B43" s="42" t="s">
        <v>81</v>
      </c>
      <c r="C43" s="8"/>
      <c r="D43" s="50">
        <v>369</v>
      </c>
      <c r="E43" s="41" t="s">
        <v>126</v>
      </c>
      <c r="F43" s="8"/>
    </row>
    <row r="44" spans="1:6" ht="12" customHeight="1">
      <c r="A44" s="50">
        <v>157</v>
      </c>
      <c r="B44" s="42" t="s">
        <v>82</v>
      </c>
      <c r="C44" s="8"/>
      <c r="D44" s="43">
        <v>37</v>
      </c>
      <c r="E44" s="24" t="s">
        <v>22</v>
      </c>
      <c r="F44" s="9">
        <f>SUM(F45,F46,-F47,-F48,F49,F50,F51)</f>
        <v>0</v>
      </c>
    </row>
    <row r="45" spans="1:6" ht="12" customHeight="1">
      <c r="A45" s="50">
        <v>158</v>
      </c>
      <c r="B45" s="42" t="s">
        <v>83</v>
      </c>
      <c r="C45" s="8"/>
      <c r="D45" s="50">
        <v>370</v>
      </c>
      <c r="E45" s="41" t="s">
        <v>127</v>
      </c>
      <c r="F45" s="8"/>
    </row>
    <row r="46" spans="1:6" ht="12" customHeight="1">
      <c r="A46" s="50">
        <v>159</v>
      </c>
      <c r="B46" s="5" t="s">
        <v>84</v>
      </c>
      <c r="C46" s="8">
        <v>10882.67</v>
      </c>
      <c r="D46" s="50"/>
      <c r="E46" s="41" t="s">
        <v>128</v>
      </c>
      <c r="F46" s="8"/>
    </row>
    <row r="47" spans="1:6" ht="12" customHeight="1">
      <c r="A47" s="43">
        <v>17</v>
      </c>
      <c r="B47" s="24" t="s">
        <v>43</v>
      </c>
      <c r="C47" s="9">
        <f>SUM(C48:C50)</f>
        <v>0</v>
      </c>
      <c r="D47" s="50">
        <v>371</v>
      </c>
      <c r="E47" s="41" t="s">
        <v>129</v>
      </c>
      <c r="F47" s="8"/>
    </row>
    <row r="48" spans="1:6" ht="12" customHeight="1">
      <c r="A48" s="50">
        <v>170</v>
      </c>
      <c r="B48" s="5" t="s">
        <v>85</v>
      </c>
      <c r="C48" s="8"/>
      <c r="D48" s="50"/>
      <c r="E48" s="41" t="s">
        <v>130</v>
      </c>
      <c r="F48" s="8"/>
    </row>
    <row r="49" spans="1:6" ht="12" customHeight="1">
      <c r="A49" s="50">
        <v>178</v>
      </c>
      <c r="B49" s="5" t="s">
        <v>86</v>
      </c>
      <c r="C49" s="8"/>
      <c r="D49" s="50">
        <v>372</v>
      </c>
      <c r="E49" s="41" t="s">
        <v>131</v>
      </c>
      <c r="F49" s="8"/>
    </row>
    <row r="50" spans="1:6" ht="12" customHeight="1">
      <c r="A50" s="50">
        <v>179</v>
      </c>
      <c r="B50" s="42" t="s">
        <v>87</v>
      </c>
      <c r="C50" s="8"/>
      <c r="D50" s="50">
        <v>373</v>
      </c>
      <c r="E50" s="41" t="s">
        <v>132</v>
      </c>
      <c r="F50" s="8"/>
    </row>
    <row r="51" spans="1:6" ht="12" customHeight="1">
      <c r="A51" s="43">
        <v>18</v>
      </c>
      <c r="B51" s="47" t="s">
        <v>44</v>
      </c>
      <c r="C51" s="9">
        <f>SUM(C52:C53)</f>
        <v>0</v>
      </c>
      <c r="D51" s="50">
        <v>379</v>
      </c>
      <c r="E51" s="41" t="s">
        <v>133</v>
      </c>
      <c r="F51" s="8"/>
    </row>
    <row r="52" spans="1:6" ht="12" customHeight="1">
      <c r="A52" s="50">
        <v>180</v>
      </c>
      <c r="B52" s="42" t="s">
        <v>88</v>
      </c>
      <c r="C52" s="8"/>
      <c r="D52" s="43">
        <v>38</v>
      </c>
      <c r="E52" s="24" t="s">
        <v>23</v>
      </c>
      <c r="F52" s="9">
        <f>SUM(F54:F55)</f>
        <v>0</v>
      </c>
    </row>
    <row r="53" spans="1:6" ht="12" customHeight="1">
      <c r="A53" s="50">
        <v>181</v>
      </c>
      <c r="B53" s="42" t="s">
        <v>89</v>
      </c>
      <c r="C53" s="8"/>
      <c r="D53" s="43"/>
      <c r="E53" s="24" t="s">
        <v>24</v>
      </c>
      <c r="F53" s="9"/>
    </row>
    <row r="54" spans="1:6" ht="12" customHeight="1">
      <c r="A54" s="43">
        <v>19</v>
      </c>
      <c r="B54" s="47" t="s">
        <v>7</v>
      </c>
      <c r="C54" s="9">
        <f>SUM(C55,C56,C57,C58,C59,C60,C61,-C62)</f>
        <v>3513.45</v>
      </c>
      <c r="D54" s="50">
        <v>380</v>
      </c>
      <c r="E54" s="41" t="s">
        <v>134</v>
      </c>
      <c r="F54" s="8"/>
    </row>
    <row r="55" spans="1:6" ht="12" customHeight="1">
      <c r="A55" s="50">
        <v>190</v>
      </c>
      <c r="B55" s="42" t="s">
        <v>90</v>
      </c>
      <c r="C55" s="8">
        <v>0</v>
      </c>
      <c r="D55" s="50">
        <v>381</v>
      </c>
      <c r="E55" s="41" t="s">
        <v>135</v>
      </c>
      <c r="F55" s="8"/>
    </row>
    <row r="56" spans="1:6" ht="12" customHeight="1">
      <c r="A56" s="50">
        <v>191</v>
      </c>
      <c r="B56" s="42" t="s">
        <v>91</v>
      </c>
      <c r="C56" s="8"/>
      <c r="D56" s="43">
        <v>39</v>
      </c>
      <c r="E56" s="24" t="s">
        <v>25</v>
      </c>
      <c r="F56" s="9">
        <f>SUM(F57:F62)</f>
        <v>0</v>
      </c>
    </row>
    <row r="57" spans="1:6" ht="12" customHeight="1">
      <c r="A57" s="50">
        <v>192</v>
      </c>
      <c r="B57" s="42" t="s">
        <v>92</v>
      </c>
      <c r="C57" s="8"/>
      <c r="D57" s="50">
        <v>391</v>
      </c>
      <c r="E57" s="42" t="s">
        <v>136</v>
      </c>
      <c r="F57" s="8"/>
    </row>
    <row r="58" spans="1:6" ht="12" customHeight="1">
      <c r="A58" s="50">
        <v>193</v>
      </c>
      <c r="B58" s="42" t="s">
        <v>93</v>
      </c>
      <c r="C58" s="8"/>
      <c r="D58" s="50">
        <v>392</v>
      </c>
      <c r="E58" s="42" t="s">
        <v>92</v>
      </c>
      <c r="F58" s="8"/>
    </row>
    <row r="59" spans="1:6" ht="12" customHeight="1">
      <c r="A59" s="50">
        <v>196</v>
      </c>
      <c r="B59" s="42" t="s">
        <v>211</v>
      </c>
      <c r="C59" s="8">
        <v>3513.45</v>
      </c>
      <c r="D59" s="50">
        <v>393</v>
      </c>
      <c r="E59" s="42" t="s">
        <v>137</v>
      </c>
      <c r="F59" s="8"/>
    </row>
    <row r="60" spans="1:6" ht="12" customHeight="1">
      <c r="A60" s="50">
        <v>197</v>
      </c>
      <c r="B60" s="42" t="s">
        <v>94</v>
      </c>
      <c r="C60" s="8"/>
      <c r="D60" s="50">
        <v>397</v>
      </c>
      <c r="E60" s="42" t="s">
        <v>138</v>
      </c>
      <c r="F60" s="8"/>
    </row>
    <row r="61" spans="1:6" ht="12" customHeight="1">
      <c r="A61" s="50">
        <v>198</v>
      </c>
      <c r="B61" s="42" t="s">
        <v>95</v>
      </c>
      <c r="C61" s="8"/>
      <c r="D61" s="50">
        <v>399</v>
      </c>
      <c r="E61" s="42" t="s">
        <v>139</v>
      </c>
      <c r="F61" s="8"/>
    </row>
    <row r="62" spans="1:6" ht="18" customHeight="1">
      <c r="A62" s="62">
        <v>199</v>
      </c>
      <c r="B62" s="64" t="s">
        <v>96</v>
      </c>
      <c r="C62" s="11"/>
      <c r="D62" s="51"/>
      <c r="E62" s="44"/>
      <c r="F62" s="11"/>
    </row>
    <row r="63" spans="1:6" ht="12" customHeight="1">
      <c r="A63" s="18"/>
      <c r="B63" s="42"/>
      <c r="C63" s="12"/>
      <c r="D63" s="52"/>
      <c r="E63" s="42"/>
      <c r="F63" s="13"/>
    </row>
    <row r="64" spans="1:6" ht="12" customHeight="1" thickBot="1">
      <c r="A64" s="68" t="s">
        <v>46</v>
      </c>
      <c r="B64" s="69"/>
      <c r="C64" s="12"/>
      <c r="D64" s="69" t="s">
        <v>47</v>
      </c>
      <c r="E64" s="69"/>
      <c r="F64" s="10"/>
    </row>
    <row r="65" spans="1:6" ht="15" customHeight="1" thickBot="1">
      <c r="A65" s="70" t="s">
        <v>45</v>
      </c>
      <c r="B65" s="67"/>
      <c r="C65" s="65">
        <f>C6</f>
        <v>318571.05</v>
      </c>
      <c r="D65" s="67" t="s">
        <v>48</v>
      </c>
      <c r="E65" s="67"/>
      <c r="F65" s="36">
        <f>F6</f>
        <v>5553.2</v>
      </c>
    </row>
    <row r="66" spans="1:6" ht="12" customHeight="1">
      <c r="A66" s="19"/>
      <c r="B66" s="14"/>
      <c r="C66" s="15"/>
      <c r="D66" s="20"/>
      <c r="E66" s="14"/>
      <c r="F66" s="16"/>
    </row>
  </sheetData>
  <sheetProtection/>
  <mergeCells count="6">
    <mergeCell ref="A2:F2"/>
    <mergeCell ref="A3:F3"/>
    <mergeCell ref="D65:E65"/>
    <mergeCell ref="A64:B64"/>
    <mergeCell ref="A65:B65"/>
    <mergeCell ref="D64:E64"/>
  </mergeCells>
  <printOptions/>
  <pageMargins left="0.27" right="0.12" top="0.24" bottom="0.36" header="0.17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3.7109375" style="17" customWidth="1"/>
    <col min="2" max="2" width="27.00390625" style="1" customWidth="1"/>
    <col min="3" max="3" width="10.00390625" style="2" customWidth="1"/>
    <col min="4" max="4" width="4.140625" style="17" customWidth="1"/>
    <col min="5" max="5" width="30.00390625" style="1" customWidth="1"/>
    <col min="6" max="6" width="10.8515625" style="2" customWidth="1"/>
    <col min="7" max="16384" width="9.140625" style="1" customWidth="1"/>
  </cols>
  <sheetData>
    <row r="1" spans="2:6" ht="10.5">
      <c r="B1" s="1" t="s">
        <v>210</v>
      </c>
      <c r="F1" s="3"/>
    </row>
    <row r="2" spans="1:6" ht="10.5">
      <c r="A2" s="66" t="s">
        <v>212</v>
      </c>
      <c r="B2" s="66"/>
      <c r="C2" s="66"/>
      <c r="D2" s="66"/>
      <c r="E2" s="66"/>
      <c r="F2" s="66"/>
    </row>
    <row r="3" ht="12" customHeight="1">
      <c r="F3" s="12"/>
    </row>
    <row r="4" spans="1:6" ht="12" customHeight="1">
      <c r="A4" s="53"/>
      <c r="B4" s="45"/>
      <c r="C4" s="34" t="s">
        <v>49</v>
      </c>
      <c r="D4" s="60"/>
      <c r="E4" s="57"/>
      <c r="F4" s="35" t="s">
        <v>49</v>
      </c>
    </row>
    <row r="5" spans="1:6" ht="10.5">
      <c r="A5" s="43">
        <v>2</v>
      </c>
      <c r="B5" s="24" t="s">
        <v>1</v>
      </c>
      <c r="C5" s="4">
        <f>SUM(C6+C13+C21+C35+C46+C55+C61+C65)</f>
        <v>12064.14</v>
      </c>
      <c r="D5" s="48">
        <v>4</v>
      </c>
      <c r="E5" s="21" t="s">
        <v>40</v>
      </c>
      <c r="F5" s="4">
        <f>SUM(F6+F15+F21+F28+F31+F34+F38)</f>
        <v>0</v>
      </c>
    </row>
    <row r="6" spans="1:6" ht="10.5">
      <c r="A6" s="43">
        <v>22</v>
      </c>
      <c r="B6" s="24" t="s">
        <v>3</v>
      </c>
      <c r="C6" s="6">
        <f>SUM(C7,C8,-C9,-C10,C11,-C12)</f>
        <v>0</v>
      </c>
      <c r="D6" s="48">
        <v>40</v>
      </c>
      <c r="E6" s="21" t="s">
        <v>18</v>
      </c>
      <c r="F6" s="6">
        <f>SUM(F7,F8,-F9,F10,F11,F12,-F13,F14)</f>
        <v>0</v>
      </c>
    </row>
    <row r="7" spans="1:6" ht="10.5">
      <c r="A7" s="50">
        <v>220</v>
      </c>
      <c r="B7" s="40" t="s">
        <v>61</v>
      </c>
      <c r="C7" s="8"/>
      <c r="D7" s="61">
        <v>400</v>
      </c>
      <c r="E7" s="58" t="s">
        <v>97</v>
      </c>
      <c r="F7" s="8"/>
    </row>
    <row r="8" spans="1:6" ht="10.5">
      <c r="A8" s="50">
        <v>221</v>
      </c>
      <c r="B8" s="41" t="s">
        <v>62</v>
      </c>
      <c r="C8" s="8"/>
      <c r="D8" s="61">
        <v>401</v>
      </c>
      <c r="E8" s="40" t="s">
        <v>98</v>
      </c>
      <c r="F8" s="8"/>
    </row>
    <row r="9" spans="1:6" ht="10.5">
      <c r="A9" s="50">
        <v>222</v>
      </c>
      <c r="B9" s="41" t="s">
        <v>63</v>
      </c>
      <c r="C9" s="8"/>
      <c r="D9" s="50">
        <v>402</v>
      </c>
      <c r="E9" s="40" t="s">
        <v>99</v>
      </c>
      <c r="F9" s="8"/>
    </row>
    <row r="10" spans="1:6" ht="10.5">
      <c r="A10" s="50">
        <v>224</v>
      </c>
      <c r="B10" s="41" t="s">
        <v>140</v>
      </c>
      <c r="C10" s="8"/>
      <c r="D10" s="61">
        <v>405</v>
      </c>
      <c r="E10" s="58" t="s">
        <v>179</v>
      </c>
      <c r="F10" s="8"/>
    </row>
    <row r="11" spans="1:6" ht="10.5">
      <c r="A11" s="50">
        <v>226</v>
      </c>
      <c r="B11" s="41" t="s">
        <v>66</v>
      </c>
      <c r="C11" s="8"/>
      <c r="D11" s="61">
        <v>407</v>
      </c>
      <c r="E11" s="58" t="s">
        <v>180</v>
      </c>
      <c r="F11" s="8"/>
    </row>
    <row r="12" spans="1:6" ht="10.5">
      <c r="A12" s="50">
        <v>229</v>
      </c>
      <c r="B12" s="41" t="s">
        <v>141</v>
      </c>
      <c r="C12" s="8"/>
      <c r="D12" s="61"/>
      <c r="E12" s="58" t="s">
        <v>181</v>
      </c>
      <c r="F12" s="8"/>
    </row>
    <row r="13" spans="1:6" ht="10.5">
      <c r="A13" s="43">
        <v>23</v>
      </c>
      <c r="B13" s="24" t="s">
        <v>4</v>
      </c>
      <c r="C13" s="9">
        <f>SUM(C14,C15,C16,C17,C18,-C19,-C20)</f>
        <v>0</v>
      </c>
      <c r="D13" s="61">
        <v>408</v>
      </c>
      <c r="E13" s="58" t="s">
        <v>182</v>
      </c>
      <c r="F13" s="8"/>
    </row>
    <row r="14" spans="1:6" ht="10.5">
      <c r="A14" s="50">
        <v>231</v>
      </c>
      <c r="B14" s="41" t="s">
        <v>70</v>
      </c>
      <c r="C14" s="8"/>
      <c r="D14" s="61">
        <v>409</v>
      </c>
      <c r="E14" s="58" t="s">
        <v>106</v>
      </c>
      <c r="F14" s="8"/>
    </row>
    <row r="15" spans="1:6" ht="10.5">
      <c r="A15" s="50">
        <v>232</v>
      </c>
      <c r="B15" s="41" t="s">
        <v>71</v>
      </c>
      <c r="C15" s="8"/>
      <c r="D15" s="48">
        <v>42</v>
      </c>
      <c r="E15" s="21" t="s">
        <v>19</v>
      </c>
      <c r="F15" s="9">
        <f>SUM(F16,F17,-F18,F19,F20)</f>
        <v>0</v>
      </c>
    </row>
    <row r="16" spans="1:6" ht="10.5">
      <c r="A16" s="50">
        <v>233</v>
      </c>
      <c r="B16" s="41" t="s">
        <v>72</v>
      </c>
      <c r="C16" s="8"/>
      <c r="D16" s="61">
        <v>420</v>
      </c>
      <c r="E16" s="58" t="s">
        <v>107</v>
      </c>
      <c r="F16" s="8"/>
    </row>
    <row r="17" spans="1:6" ht="10.5">
      <c r="A17" s="50">
        <v>235</v>
      </c>
      <c r="B17" s="41" t="s">
        <v>73</v>
      </c>
      <c r="C17" s="8"/>
      <c r="D17" s="61">
        <v>421</v>
      </c>
      <c r="E17" s="58" t="s">
        <v>108</v>
      </c>
      <c r="F17" s="8"/>
    </row>
    <row r="18" spans="1:6" ht="10.5">
      <c r="A18" s="50">
        <v>236</v>
      </c>
      <c r="B18" s="41" t="s">
        <v>74</v>
      </c>
      <c r="C18" s="8"/>
      <c r="D18" s="61">
        <v>422</v>
      </c>
      <c r="E18" s="58" t="s">
        <v>109</v>
      </c>
      <c r="F18" s="8"/>
    </row>
    <row r="19" spans="1:6" ht="10.5">
      <c r="A19" s="50">
        <v>237</v>
      </c>
      <c r="B19" s="41" t="s">
        <v>75</v>
      </c>
      <c r="C19" s="8"/>
      <c r="D19" s="61">
        <v>426</v>
      </c>
      <c r="E19" s="58" t="s">
        <v>110</v>
      </c>
      <c r="F19" s="8"/>
    </row>
    <row r="20" spans="1:6" ht="10.5">
      <c r="A20" s="50">
        <v>239</v>
      </c>
      <c r="B20" s="41" t="s">
        <v>141</v>
      </c>
      <c r="C20" s="8"/>
      <c r="D20" s="61">
        <v>429</v>
      </c>
      <c r="E20" s="58" t="s">
        <v>111</v>
      </c>
      <c r="F20" s="8"/>
    </row>
    <row r="21" spans="1:6" ht="10.5">
      <c r="A21" s="43">
        <v>24</v>
      </c>
      <c r="B21" s="24" t="s">
        <v>8</v>
      </c>
      <c r="C21" s="9">
        <f>SUM(C22,-C23,-C24,C25,-C26,-C27,-C28,C29,-C30,-C31,-C32,-C33,-C34)</f>
        <v>0</v>
      </c>
      <c r="D21" s="48">
        <v>43</v>
      </c>
      <c r="E21" s="21" t="s">
        <v>20</v>
      </c>
      <c r="F21" s="9">
        <f>SUM(F22,F23,F24,F25,-F26,F27)</f>
        <v>0</v>
      </c>
    </row>
    <row r="22" spans="1:6" ht="10.5">
      <c r="A22" s="50">
        <v>240</v>
      </c>
      <c r="B22" s="41" t="s">
        <v>142</v>
      </c>
      <c r="C22" s="8"/>
      <c r="D22" s="61">
        <v>431</v>
      </c>
      <c r="E22" s="58" t="s">
        <v>112</v>
      </c>
      <c r="F22" s="8"/>
    </row>
    <row r="23" spans="1:6" ht="10.5">
      <c r="A23" s="50">
        <v>241</v>
      </c>
      <c r="B23" s="41" t="s">
        <v>143</v>
      </c>
      <c r="C23" s="8"/>
      <c r="D23" s="61">
        <v>432</v>
      </c>
      <c r="E23" s="58" t="s">
        <v>113</v>
      </c>
      <c r="F23" s="8"/>
    </row>
    <row r="24" spans="1:6" ht="10.5">
      <c r="A24" s="50"/>
      <c r="B24" s="41" t="s">
        <v>60</v>
      </c>
      <c r="C24" s="8"/>
      <c r="D24" s="61">
        <v>433</v>
      </c>
      <c r="E24" s="58" t="s">
        <v>114</v>
      </c>
      <c r="F24" s="8"/>
    </row>
    <row r="25" spans="1:6" ht="10.5">
      <c r="A25" s="50">
        <v>242</v>
      </c>
      <c r="B25" s="41" t="s">
        <v>144</v>
      </c>
      <c r="C25" s="8"/>
      <c r="D25" s="61">
        <v>436</v>
      </c>
      <c r="E25" s="58" t="s">
        <v>116</v>
      </c>
      <c r="F25" s="8"/>
    </row>
    <row r="26" spans="1:6" ht="10.5">
      <c r="A26" s="50">
        <v>243</v>
      </c>
      <c r="B26" s="41" t="s">
        <v>145</v>
      </c>
      <c r="C26" s="8"/>
      <c r="D26" s="61">
        <v>437</v>
      </c>
      <c r="E26" s="58" t="s">
        <v>117</v>
      </c>
      <c r="F26" s="8"/>
    </row>
    <row r="27" spans="1:6" ht="10.5">
      <c r="A27" s="50">
        <v>244</v>
      </c>
      <c r="B27" s="41" t="s">
        <v>146</v>
      </c>
      <c r="C27" s="8"/>
      <c r="D27" s="61">
        <v>438</v>
      </c>
      <c r="E27" s="58" t="s">
        <v>183</v>
      </c>
      <c r="F27" s="8"/>
    </row>
    <row r="28" spans="1:6" ht="10.5">
      <c r="A28" s="50"/>
      <c r="B28" s="41" t="s">
        <v>147</v>
      </c>
      <c r="C28" s="8"/>
      <c r="D28" s="48">
        <v>44</v>
      </c>
      <c r="E28" s="21" t="s">
        <v>21</v>
      </c>
      <c r="F28" s="9">
        <f>SUM(F29:F30)</f>
        <v>0</v>
      </c>
    </row>
    <row r="29" spans="1:6" ht="10.5">
      <c r="A29" s="50">
        <v>245</v>
      </c>
      <c r="B29" s="41" t="s">
        <v>148</v>
      </c>
      <c r="C29" s="8"/>
      <c r="D29" s="61">
        <v>440</v>
      </c>
      <c r="E29" s="28" t="s">
        <v>118</v>
      </c>
      <c r="F29" s="9"/>
    </row>
    <row r="30" spans="1:6" ht="10.5">
      <c r="A30" s="50">
        <v>246</v>
      </c>
      <c r="B30" s="41" t="s">
        <v>149</v>
      </c>
      <c r="C30" s="8"/>
      <c r="D30" s="61">
        <v>449</v>
      </c>
      <c r="E30" s="28" t="s">
        <v>119</v>
      </c>
      <c r="F30" s="9"/>
    </row>
    <row r="31" spans="1:6" ht="10.5">
      <c r="A31" s="50"/>
      <c r="B31" s="41" t="s">
        <v>150</v>
      </c>
      <c r="C31" s="8"/>
      <c r="D31" s="48">
        <v>47</v>
      </c>
      <c r="E31" s="21" t="s">
        <v>22</v>
      </c>
      <c r="F31" s="9">
        <f>SUM(F32:F33)</f>
        <v>0</v>
      </c>
    </row>
    <row r="32" spans="1:6" ht="10.5">
      <c r="A32" s="50">
        <v>247</v>
      </c>
      <c r="B32" s="41" t="s">
        <v>151</v>
      </c>
      <c r="C32" s="8"/>
      <c r="D32" s="61">
        <v>472</v>
      </c>
      <c r="E32" s="58" t="s">
        <v>184</v>
      </c>
      <c r="F32" s="8"/>
    </row>
    <row r="33" spans="1:6" ht="10.5">
      <c r="A33" s="50"/>
      <c r="B33" s="41" t="s">
        <v>147</v>
      </c>
      <c r="C33" s="8"/>
      <c r="D33" s="61">
        <v>479</v>
      </c>
      <c r="E33" s="58" t="s">
        <v>133</v>
      </c>
      <c r="F33" s="8"/>
    </row>
    <row r="34" spans="1:6" ht="10.5">
      <c r="A34" s="50">
        <v>249</v>
      </c>
      <c r="B34" s="41" t="s">
        <v>152</v>
      </c>
      <c r="C34" s="8"/>
      <c r="D34" s="48">
        <v>48</v>
      </c>
      <c r="E34" s="21" t="s">
        <v>27</v>
      </c>
      <c r="F34" s="9">
        <f>SUM(F36:F37)</f>
        <v>0</v>
      </c>
    </row>
    <row r="35" spans="1:6" ht="10.5">
      <c r="A35" s="43">
        <v>25</v>
      </c>
      <c r="B35" s="24" t="s">
        <v>9</v>
      </c>
      <c r="C35" s="9">
        <f>SUM(C36,C37,C38,C39,C40,C41,C42,-C43,C44,C45)</f>
        <v>10055.3</v>
      </c>
      <c r="D35" s="48"/>
      <c r="E35" s="21" t="s">
        <v>28</v>
      </c>
      <c r="F35" s="9"/>
    </row>
    <row r="36" spans="1:6" ht="10.5">
      <c r="A36" s="50">
        <v>250</v>
      </c>
      <c r="B36" s="41" t="s">
        <v>153</v>
      </c>
      <c r="C36" s="8"/>
      <c r="D36" s="61">
        <v>480</v>
      </c>
      <c r="E36" s="58" t="s">
        <v>185</v>
      </c>
      <c r="F36" s="8"/>
    </row>
    <row r="37" spans="1:6" ht="10.5">
      <c r="A37" s="50">
        <v>251</v>
      </c>
      <c r="B37" s="41" t="s">
        <v>154</v>
      </c>
      <c r="C37" s="8"/>
      <c r="D37" s="61">
        <v>481</v>
      </c>
      <c r="E37" s="58" t="s">
        <v>135</v>
      </c>
      <c r="F37" s="8"/>
    </row>
    <row r="38" spans="1:6" ht="10.5">
      <c r="A38" s="50">
        <v>252</v>
      </c>
      <c r="B38" s="41" t="s">
        <v>155</v>
      </c>
      <c r="C38" s="8"/>
      <c r="D38" s="48">
        <v>49</v>
      </c>
      <c r="E38" s="21" t="s">
        <v>29</v>
      </c>
      <c r="F38" s="9">
        <f>SUM(F39:F42)</f>
        <v>0</v>
      </c>
    </row>
    <row r="39" spans="1:6" ht="10.5">
      <c r="A39" s="50">
        <v>253</v>
      </c>
      <c r="B39" s="41" t="s">
        <v>156</v>
      </c>
      <c r="C39" s="8"/>
      <c r="D39" s="61">
        <v>492</v>
      </c>
      <c r="E39" s="58" t="s">
        <v>186</v>
      </c>
      <c r="F39" s="8"/>
    </row>
    <row r="40" spans="1:6" ht="10.5">
      <c r="A40" s="50">
        <v>254</v>
      </c>
      <c r="B40" s="41" t="s">
        <v>157</v>
      </c>
      <c r="C40" s="8"/>
      <c r="D40" s="61"/>
      <c r="E40" s="58" t="s">
        <v>187</v>
      </c>
      <c r="F40" s="8"/>
    </row>
    <row r="41" spans="1:6" ht="10.5">
      <c r="A41" s="50">
        <v>255</v>
      </c>
      <c r="B41" s="41" t="s">
        <v>158</v>
      </c>
      <c r="C41" s="8">
        <v>31982.01</v>
      </c>
      <c r="D41" s="61">
        <v>493</v>
      </c>
      <c r="E41" s="58" t="s">
        <v>188</v>
      </c>
      <c r="F41" s="8"/>
    </row>
    <row r="42" spans="1:6" ht="10.5">
      <c r="A42" s="50">
        <v>256</v>
      </c>
      <c r="B42" s="41" t="s">
        <v>159</v>
      </c>
      <c r="C42" s="8"/>
      <c r="D42" s="61">
        <v>499</v>
      </c>
      <c r="E42" s="58" t="s">
        <v>189</v>
      </c>
      <c r="F42" s="8"/>
    </row>
    <row r="43" spans="1:6" ht="10.5">
      <c r="A43" s="50">
        <v>257</v>
      </c>
      <c r="B43" s="41" t="s">
        <v>160</v>
      </c>
      <c r="C43" s="8">
        <v>21926.71</v>
      </c>
      <c r="D43" s="61"/>
      <c r="E43" s="21" t="s">
        <v>16</v>
      </c>
      <c r="F43" s="9">
        <f>F5</f>
        <v>0</v>
      </c>
    </row>
    <row r="44" spans="1:6" ht="10.5">
      <c r="A44" s="50">
        <v>258</v>
      </c>
      <c r="B44" s="41" t="s">
        <v>161</v>
      </c>
      <c r="C44" s="8"/>
      <c r="D44" s="61"/>
      <c r="E44" s="21" t="s">
        <v>26</v>
      </c>
      <c r="F44" s="9"/>
    </row>
    <row r="45" spans="1:6" ht="10.5">
      <c r="A45" s="50">
        <v>259</v>
      </c>
      <c r="B45" s="41" t="s">
        <v>162</v>
      </c>
      <c r="C45" s="8"/>
      <c r="D45" s="48">
        <v>5</v>
      </c>
      <c r="E45" s="21" t="s">
        <v>17</v>
      </c>
      <c r="F45" s="9">
        <f>SUM(F46+F51+F58+F64+F66+F68)</f>
        <v>325081.99</v>
      </c>
    </row>
    <row r="46" spans="1:6" ht="10.5">
      <c r="A46" s="43">
        <v>26</v>
      </c>
      <c r="B46" s="24" t="s">
        <v>10</v>
      </c>
      <c r="C46" s="9">
        <f>SUM(C47,C48,C49,C50,C51,C52,-C53,C54)</f>
        <v>2008.8400000000001</v>
      </c>
      <c r="D46" s="48">
        <v>50</v>
      </c>
      <c r="E46" s="21" t="s">
        <v>30</v>
      </c>
      <c r="F46" s="9">
        <f>SUM(F47,-F48,F49,-F50)</f>
        <v>0</v>
      </c>
    </row>
    <row r="47" spans="1:6" ht="10.5">
      <c r="A47" s="50">
        <v>260</v>
      </c>
      <c r="B47" s="41" t="s">
        <v>163</v>
      </c>
      <c r="C47" s="8">
        <v>2126.84</v>
      </c>
      <c r="D47" s="61">
        <v>500</v>
      </c>
      <c r="E47" s="58" t="s">
        <v>190</v>
      </c>
      <c r="F47" s="8"/>
    </row>
    <row r="48" spans="1:6" ht="10.5">
      <c r="A48" s="50">
        <v>261</v>
      </c>
      <c r="B48" s="41" t="s">
        <v>164</v>
      </c>
      <c r="C48" s="8"/>
      <c r="D48" s="61">
        <v>501</v>
      </c>
      <c r="E48" s="58" t="s">
        <v>191</v>
      </c>
      <c r="F48" s="8"/>
    </row>
    <row r="49" spans="1:6" ht="10.5">
      <c r="A49" s="50">
        <v>262</v>
      </c>
      <c r="B49" s="41" t="s">
        <v>165</v>
      </c>
      <c r="C49" s="8"/>
      <c r="D49" s="61">
        <v>502</v>
      </c>
      <c r="E49" s="58" t="s">
        <v>192</v>
      </c>
      <c r="F49" s="8"/>
    </row>
    <row r="50" spans="1:6" ht="10.5">
      <c r="A50" s="50">
        <v>263</v>
      </c>
      <c r="B50" s="41" t="s">
        <v>166</v>
      </c>
      <c r="C50" s="8"/>
      <c r="D50" s="61">
        <v>503</v>
      </c>
      <c r="E50" s="58" t="s">
        <v>193</v>
      </c>
      <c r="F50" s="8"/>
    </row>
    <row r="51" spans="1:6" ht="10.5">
      <c r="A51" s="50">
        <v>264</v>
      </c>
      <c r="B51" s="41" t="s">
        <v>167</v>
      </c>
      <c r="C51" s="8"/>
      <c r="D51" s="48">
        <v>52</v>
      </c>
      <c r="E51" s="21" t="s">
        <v>31</v>
      </c>
      <c r="F51" s="9">
        <f>SUM(F52:F57)</f>
        <v>0</v>
      </c>
    </row>
    <row r="52" spans="1:6" ht="10.5">
      <c r="A52" s="50">
        <v>267</v>
      </c>
      <c r="B52" s="41" t="s">
        <v>168</v>
      </c>
      <c r="C52" s="8"/>
      <c r="D52" s="61">
        <v>520</v>
      </c>
      <c r="E52" s="58" t="s">
        <v>194</v>
      </c>
      <c r="F52" s="8"/>
    </row>
    <row r="53" spans="1:6" ht="10.5">
      <c r="A53" s="50">
        <v>268</v>
      </c>
      <c r="B53" s="40" t="s">
        <v>160</v>
      </c>
      <c r="C53" s="8">
        <v>118</v>
      </c>
      <c r="D53" s="61">
        <v>521</v>
      </c>
      <c r="E53" s="58" t="s">
        <v>195</v>
      </c>
      <c r="F53" s="8"/>
    </row>
    <row r="54" spans="1:6" ht="10.5">
      <c r="A54" s="50">
        <v>269</v>
      </c>
      <c r="B54" s="40" t="s">
        <v>162</v>
      </c>
      <c r="C54" s="8"/>
      <c r="D54" s="61">
        <v>522</v>
      </c>
      <c r="E54" s="58" t="s">
        <v>196</v>
      </c>
      <c r="F54" s="8"/>
    </row>
    <row r="55" spans="1:6" ht="10.5">
      <c r="A55" s="43">
        <v>27</v>
      </c>
      <c r="B55" s="24" t="s">
        <v>11</v>
      </c>
      <c r="C55" s="9">
        <f>SUM(C56,C57,C58,-C59,C60)</f>
        <v>0</v>
      </c>
      <c r="D55" s="61">
        <v>523</v>
      </c>
      <c r="E55" s="58" t="s">
        <v>197</v>
      </c>
      <c r="F55" s="8"/>
    </row>
    <row r="56" spans="1:6" ht="10.5">
      <c r="A56" s="50">
        <v>271</v>
      </c>
      <c r="B56" s="41" t="s">
        <v>169</v>
      </c>
      <c r="C56" s="8"/>
      <c r="D56" s="61">
        <v>524</v>
      </c>
      <c r="E56" s="58" t="s">
        <v>198</v>
      </c>
      <c r="F56" s="8"/>
    </row>
    <row r="57" spans="1:6" ht="10.5">
      <c r="A57" s="50">
        <v>272</v>
      </c>
      <c r="B57" s="41" t="s">
        <v>170</v>
      </c>
      <c r="C57" s="8"/>
      <c r="D57" s="61">
        <v>529</v>
      </c>
      <c r="E57" s="58" t="s">
        <v>199</v>
      </c>
      <c r="F57" s="8"/>
    </row>
    <row r="58" spans="1:6" ht="10.5">
      <c r="A58" s="50">
        <v>277</v>
      </c>
      <c r="B58" s="41" t="s">
        <v>171</v>
      </c>
      <c r="C58" s="8"/>
      <c r="D58" s="48">
        <v>54</v>
      </c>
      <c r="E58" s="46" t="s">
        <v>32</v>
      </c>
      <c r="F58" s="9">
        <f>SUM(F59:F63)</f>
        <v>0</v>
      </c>
    </row>
    <row r="59" spans="1:6" ht="10.5">
      <c r="A59" s="50">
        <v>278</v>
      </c>
      <c r="B59" s="41" t="s">
        <v>172</v>
      </c>
      <c r="C59" s="8"/>
      <c r="D59" s="61">
        <v>540</v>
      </c>
      <c r="E59" s="58" t="s">
        <v>200</v>
      </c>
      <c r="F59" s="8"/>
    </row>
    <row r="60" spans="1:6" ht="10.5">
      <c r="A60" s="50">
        <v>279</v>
      </c>
      <c r="B60" s="41" t="s">
        <v>162</v>
      </c>
      <c r="C60" s="8"/>
      <c r="D60" s="61">
        <v>541</v>
      </c>
      <c r="E60" s="58" t="s">
        <v>201</v>
      </c>
      <c r="F60" s="8"/>
    </row>
    <row r="61" spans="1:6" ht="10.5">
      <c r="A61" s="43">
        <v>28</v>
      </c>
      <c r="B61" s="24" t="s">
        <v>12</v>
      </c>
      <c r="C61" s="9">
        <f>SUM(C63:C64)</f>
        <v>0</v>
      </c>
      <c r="D61" s="61">
        <v>542</v>
      </c>
      <c r="E61" s="58" t="s">
        <v>202</v>
      </c>
      <c r="F61" s="8"/>
    </row>
    <row r="62" spans="1:6" ht="10.5">
      <c r="A62" s="50"/>
      <c r="B62" s="24" t="s">
        <v>6</v>
      </c>
      <c r="C62" s="9"/>
      <c r="D62" s="61">
        <v>548</v>
      </c>
      <c r="E62" s="58" t="s">
        <v>203</v>
      </c>
      <c r="F62" s="8"/>
    </row>
    <row r="63" spans="1:6" ht="10.5">
      <c r="A63" s="50">
        <v>280</v>
      </c>
      <c r="B63" s="41" t="s">
        <v>173</v>
      </c>
      <c r="C63" s="8"/>
      <c r="D63" s="61">
        <v>549</v>
      </c>
      <c r="E63" s="58" t="s">
        <v>204</v>
      </c>
      <c r="F63" s="8"/>
    </row>
    <row r="64" spans="1:6" ht="10.5">
      <c r="A64" s="50">
        <v>281</v>
      </c>
      <c r="B64" s="41" t="s">
        <v>89</v>
      </c>
      <c r="C64" s="8"/>
      <c r="D64" s="48">
        <v>57</v>
      </c>
      <c r="E64" s="21" t="s">
        <v>33</v>
      </c>
      <c r="F64" s="9">
        <f>+F65</f>
        <v>471716.83</v>
      </c>
    </row>
    <row r="65" spans="1:6" ht="10.5">
      <c r="A65" s="43">
        <v>29</v>
      </c>
      <c r="B65" s="24" t="s">
        <v>13</v>
      </c>
      <c r="C65" s="9">
        <f>SUM(C66,C67,C68,C69,C70,C71,-C72,-C73)</f>
        <v>0</v>
      </c>
      <c r="D65" s="61">
        <v>570</v>
      </c>
      <c r="E65" s="28" t="s">
        <v>205</v>
      </c>
      <c r="F65" s="8">
        <v>471716.83</v>
      </c>
    </row>
    <row r="66" spans="1:6" ht="10.5">
      <c r="A66" s="50">
        <v>291</v>
      </c>
      <c r="B66" s="41" t="s">
        <v>174</v>
      </c>
      <c r="C66" s="8"/>
      <c r="D66" s="48">
        <v>58</v>
      </c>
      <c r="E66" s="21" t="s">
        <v>34</v>
      </c>
      <c r="F66" s="9">
        <f>+F67</f>
        <v>0</v>
      </c>
    </row>
    <row r="67" spans="1:6" ht="10.5">
      <c r="A67" s="50">
        <v>292</v>
      </c>
      <c r="B67" s="41" t="s">
        <v>92</v>
      </c>
      <c r="C67" s="8"/>
      <c r="D67" s="61">
        <v>580</v>
      </c>
      <c r="E67" s="28" t="s">
        <v>206</v>
      </c>
      <c r="F67" s="8"/>
    </row>
    <row r="68" spans="1:6" ht="10.5">
      <c r="A68" s="50">
        <v>293</v>
      </c>
      <c r="B68" s="41" t="s">
        <v>175</v>
      </c>
      <c r="C68" s="8"/>
      <c r="D68" s="48">
        <v>59</v>
      </c>
      <c r="E68" s="21" t="s">
        <v>35</v>
      </c>
      <c r="F68" s="9">
        <f>SUM(F69,-F70)</f>
        <v>-146634.84</v>
      </c>
    </row>
    <row r="69" spans="1:6" ht="10.5">
      <c r="A69" s="50">
        <v>294</v>
      </c>
      <c r="B69" s="41" t="s">
        <v>176</v>
      </c>
      <c r="C69" s="8"/>
      <c r="D69" s="61">
        <v>590</v>
      </c>
      <c r="E69" s="28" t="s">
        <v>207</v>
      </c>
      <c r="F69" s="8"/>
    </row>
    <row r="70" spans="1:6" ht="10.5">
      <c r="A70" s="50">
        <v>295</v>
      </c>
      <c r="B70" s="41" t="s">
        <v>177</v>
      </c>
      <c r="C70" s="8"/>
      <c r="D70" s="61">
        <v>591</v>
      </c>
      <c r="E70" s="28" t="s">
        <v>208</v>
      </c>
      <c r="F70" s="8">
        <v>146634.84</v>
      </c>
    </row>
    <row r="71" spans="1:6" ht="10.5">
      <c r="A71" s="50">
        <v>297</v>
      </c>
      <c r="B71" s="41" t="s">
        <v>178</v>
      </c>
      <c r="C71" s="8"/>
      <c r="D71" s="61"/>
      <c r="E71" s="58"/>
      <c r="F71" s="8"/>
    </row>
    <row r="72" spans="1:6" ht="10.5">
      <c r="A72" s="50">
        <v>298</v>
      </c>
      <c r="B72" s="41" t="s">
        <v>83</v>
      </c>
      <c r="C72" s="8"/>
      <c r="D72" s="61"/>
      <c r="E72" s="58"/>
      <c r="F72" s="8"/>
    </row>
    <row r="73" spans="1:6" ht="18" customHeight="1">
      <c r="A73" s="62">
        <v>299</v>
      </c>
      <c r="B73" s="63" t="s">
        <v>160</v>
      </c>
      <c r="C73" s="56"/>
      <c r="D73" s="54"/>
      <c r="E73" s="59"/>
      <c r="F73" s="11"/>
    </row>
    <row r="74" spans="1:6" ht="10.5">
      <c r="A74" s="18"/>
      <c r="B74" s="42"/>
      <c r="C74" s="15"/>
      <c r="D74" s="55"/>
      <c r="E74" s="28"/>
      <c r="F74" s="29"/>
    </row>
    <row r="75" spans="1:6" ht="15" customHeight="1">
      <c r="A75" s="18"/>
      <c r="B75" s="21" t="s">
        <v>14</v>
      </c>
      <c r="C75" s="37">
        <f>C5</f>
        <v>12064.14</v>
      </c>
      <c r="D75" s="30"/>
      <c r="E75" s="21" t="s">
        <v>36</v>
      </c>
      <c r="F75" s="37">
        <f>F45</f>
        <v>325081.99</v>
      </c>
    </row>
    <row r="76" spans="1:7" ht="10.5">
      <c r="A76" s="18"/>
      <c r="B76" s="24"/>
      <c r="C76" s="26"/>
      <c r="D76" s="30"/>
      <c r="E76" s="21"/>
      <c r="F76" s="25"/>
      <c r="G76" s="22"/>
    </row>
    <row r="77" spans="1:6" ht="16.5" customHeight="1">
      <c r="A77" s="18"/>
      <c r="B77" s="32" t="s">
        <v>15</v>
      </c>
      <c r="C77" s="27">
        <f>+C75+Sayfa1!C65</f>
        <v>330635.19</v>
      </c>
      <c r="D77" s="30"/>
      <c r="E77" s="33" t="s">
        <v>37</v>
      </c>
      <c r="F77" s="27">
        <f>+F75+F43+Sayfa1!F65</f>
        <v>330635.19</v>
      </c>
    </row>
    <row r="78" spans="1:6" ht="6" customHeight="1">
      <c r="A78" s="19"/>
      <c r="B78" s="14"/>
      <c r="C78" s="23"/>
      <c r="D78" s="20"/>
      <c r="E78" s="14"/>
      <c r="F78" s="31"/>
    </row>
  </sheetData>
  <sheetProtection/>
  <mergeCells count="1">
    <mergeCell ref="A2:F2"/>
  </mergeCells>
  <printOptions/>
  <pageMargins left="0.32" right="0.12" top="0.19" bottom="0.31" header="0.16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YILI BİLANÇOSU</dc:title>
  <dc:subject/>
  <dc:creator>SEMRA</dc:creator>
  <cp:keywords/>
  <dc:description/>
  <cp:lastModifiedBy>GSGM GUL</cp:lastModifiedBy>
  <cp:lastPrinted>2011-01-07T10:52:35Z</cp:lastPrinted>
  <dcterms:created xsi:type="dcterms:W3CDTF">2007-01-11T19:42:14Z</dcterms:created>
  <dcterms:modified xsi:type="dcterms:W3CDTF">2012-10-17T08:57:19Z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58</vt:lpwstr>
  </property>
  <property fmtid="{D5CDD505-2E9C-101B-9397-08002B2CF9AE}" pid="4" name="Yayınlama Tari">
    <vt:lpwstr>18.10.2012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